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BC5DE7E5-181F-48C8-AD25-26B579589BC4}" xr6:coauthVersionLast="47" xr6:coauthVersionMax="47" xr10:uidLastSave="{00000000-0000-0000-0000-000000000000}"/>
  <bookViews>
    <workbookView xWindow="-108" yWindow="-108" windowWidth="23256" windowHeight="12456" tabRatio="500" activeTab="4" xr2:uid="{00000000-000D-0000-FFFF-FFFF00000000}"/>
  </bookViews>
  <sheets>
    <sheet name="Zadanie 1" sheetId="1" r:id="rId1"/>
    <sheet name="Zadanie 2" sheetId="2" r:id="rId2"/>
    <sheet name="Zadanie 3" sheetId="3" r:id="rId3"/>
    <sheet name="Zadanie 4" sheetId="4" r:id="rId4"/>
    <sheet name="Zadanie 5" sheetId="5" r:id="rId5"/>
  </sheets>
  <definedNames>
    <definedName name="_xlnm._FilterDatabase" localSheetId="3" hidden="1">'Zadanie 4'!$A$1:$L$22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9" i="5" l="1"/>
  <c r="I5" i="5"/>
  <c r="I6" i="5"/>
  <c r="I7" i="5"/>
  <c r="I8" i="5"/>
  <c r="I4" i="5"/>
  <c r="H9" i="5"/>
  <c r="H7" i="5"/>
  <c r="H8" i="5"/>
  <c r="H5" i="5"/>
  <c r="H6" i="5"/>
  <c r="H4" i="5"/>
  <c r="N23" i="4"/>
  <c r="N3" i="4"/>
  <c r="N4" i="4"/>
  <c r="N5" i="4"/>
  <c r="N6" i="4"/>
  <c r="N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" i="4"/>
  <c r="J25" i="4"/>
  <c r="F25" i="4"/>
  <c r="B25" i="4"/>
  <c r="J24" i="4"/>
  <c r="F24" i="4"/>
  <c r="B24" i="4"/>
  <c r="J23" i="4"/>
  <c r="F23" i="4"/>
  <c r="B23" i="4"/>
  <c r="M3" i="4"/>
  <c r="M4" i="4"/>
  <c r="M5" i="4"/>
  <c r="M6" i="4"/>
  <c r="M7" i="4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" i="4"/>
  <c r="I3" i="4"/>
  <c r="I4" i="4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" i="4"/>
  <c r="E3" i="4"/>
  <c r="E4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" i="4"/>
  <c r="D7" i="3"/>
  <c r="E7" i="3"/>
  <c r="F7" i="3"/>
  <c r="G7" i="3"/>
  <c r="D8" i="3"/>
  <c r="E8" i="3"/>
  <c r="F8" i="3"/>
  <c r="G8" i="3"/>
  <c r="D9" i="3"/>
  <c r="E9" i="3"/>
  <c r="F9" i="3"/>
  <c r="G9" i="3"/>
  <c r="D10" i="3"/>
  <c r="E10" i="3"/>
  <c r="F10" i="3"/>
  <c r="G10" i="3"/>
  <c r="E6" i="3"/>
  <c r="F6" i="3"/>
  <c r="G6" i="3"/>
  <c r="D6" i="3"/>
  <c r="K5" i="2"/>
  <c r="K6" i="2"/>
  <c r="K4" i="2"/>
  <c r="F10" i="1"/>
  <c r="F4" i="1"/>
  <c r="F5" i="1"/>
  <c r="F6" i="1"/>
  <c r="F7" i="1"/>
  <c r="F8" i="1"/>
  <c r="F9" i="1"/>
  <c r="F3" i="1"/>
  <c r="E4" i="1"/>
  <c r="E5" i="1"/>
  <c r="E6" i="1"/>
  <c r="E7" i="1"/>
  <c r="E8" i="1"/>
  <c r="E9" i="1"/>
  <c r="E3" i="1"/>
</calcChain>
</file>

<file path=xl/sharedStrings.xml><?xml version="1.0" encoding="utf-8"?>
<sst xmlns="http://schemas.openxmlformats.org/spreadsheetml/2006/main" count="85" uniqueCount="81">
  <si>
    <t>nazwa produktu</t>
  </si>
  <si>
    <t xml:space="preserve">waga produktu </t>
  </si>
  <si>
    <t>koszt zakupu</t>
  </si>
  <si>
    <t>cena za kilogram</t>
  </si>
  <si>
    <t>cena w euro za kilogram</t>
  </si>
  <si>
    <t>marchew</t>
  </si>
  <si>
    <t>pietruszka</t>
  </si>
  <si>
    <t>seler</t>
  </si>
  <si>
    <t>cebula</t>
  </si>
  <si>
    <t>burak</t>
  </si>
  <si>
    <t>pomidor</t>
  </si>
  <si>
    <t>ogórek</t>
  </si>
  <si>
    <t>całkowita waga produktów</t>
  </si>
  <si>
    <t>całkowity koszt zakupu</t>
  </si>
  <si>
    <t>Poniedziałek</t>
  </si>
  <si>
    <t>Wtorek</t>
  </si>
  <si>
    <t>Środa</t>
  </si>
  <si>
    <t>Czwartek</t>
  </si>
  <si>
    <t>Piątek</t>
  </si>
  <si>
    <t>Sobota</t>
  </si>
  <si>
    <t>Niedziela</t>
  </si>
  <si>
    <t>średnia temperatura</t>
  </si>
  <si>
    <t>kurs waluty</t>
  </si>
  <si>
    <t>EUR</t>
  </si>
  <si>
    <t>USD</t>
  </si>
  <si>
    <t>GBP</t>
  </si>
  <si>
    <t>CHF</t>
  </si>
  <si>
    <t>PLN</t>
  </si>
  <si>
    <t>klawiatura</t>
  </si>
  <si>
    <t>monitor</t>
  </si>
  <si>
    <t>mysz</t>
  </si>
  <si>
    <t>głośniki</t>
  </si>
  <si>
    <t>drukarka</t>
  </si>
  <si>
    <t>rzut 1</t>
  </si>
  <si>
    <t>rzut 2</t>
  </si>
  <si>
    <t>rzut 3</t>
  </si>
  <si>
    <t>skok 1</t>
  </si>
  <si>
    <t>skok 2</t>
  </si>
  <si>
    <t>skok 3</t>
  </si>
  <si>
    <t>bieg 1</t>
  </si>
  <si>
    <t>bieg 2</t>
  </si>
  <si>
    <t>bieg 3</t>
  </si>
  <si>
    <t>Piotr</t>
  </si>
  <si>
    <t>Magda</t>
  </si>
  <si>
    <t>Ewa</t>
  </si>
  <si>
    <t>Michał</t>
  </si>
  <si>
    <t>Tomek</t>
  </si>
  <si>
    <t>Agata</t>
  </si>
  <si>
    <t>Leon</t>
  </si>
  <si>
    <t>Zuzia</t>
  </si>
  <si>
    <t>Mikołaj</t>
  </si>
  <si>
    <t>Maria</t>
  </si>
  <si>
    <t>Mateusz</t>
  </si>
  <si>
    <t>Iza</t>
  </si>
  <si>
    <t>Kornelia</t>
  </si>
  <si>
    <t>Karol</t>
  </si>
  <si>
    <t>Wojtek</t>
  </si>
  <si>
    <t>Dominika</t>
  </si>
  <si>
    <t>Franek</t>
  </si>
  <si>
    <t>Maciek</t>
  </si>
  <si>
    <t>Kasia</t>
  </si>
  <si>
    <t>Karolina</t>
  </si>
  <si>
    <t>Dominik</t>
  </si>
  <si>
    <t>liczba znaków</t>
  </si>
  <si>
    <t>dzień 1</t>
  </si>
  <si>
    <t>dzień 2</t>
  </si>
  <si>
    <t>dzień 3</t>
  </si>
  <si>
    <t>dzień 4</t>
  </si>
  <si>
    <t>dzień 5</t>
  </si>
  <si>
    <t>suma</t>
  </si>
  <si>
    <t>nagroda (jeżeli)</t>
  </si>
  <si>
    <t>pracownik A</t>
  </si>
  <si>
    <t>pracownik B</t>
  </si>
  <si>
    <t>pracownik C</t>
  </si>
  <si>
    <t>pracownik D</t>
  </si>
  <si>
    <t>pracownik E</t>
  </si>
  <si>
    <t>suma 
wszystkich 
Znaków</t>
  </si>
  <si>
    <t>liczba nagród 
(licz.jeżeli)</t>
  </si>
  <si>
    <t>Min</t>
  </si>
  <si>
    <t>Max</t>
  </si>
  <si>
    <t>średnia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</si>
</sst>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5]hh:mm"/>
    <numFmt numFmtId="165" formatCode="_-* #,##0.00&quot; zł&quot;_-;\-* #,##0.00&quot; zł&quot;_-;_-* \-??&quot; zł&quot;_-;_-@_-"/>
  </numFmts>
  <fonts count="3" x14ac:knownFonts="1"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rgb="FFFFF5CE"/>
        <bgColor rgb="FFFFF2CC"/>
      </patternFill>
    </fill>
    <fill>
      <patternFill patternType="solid">
        <fgColor rgb="FFFFBF00"/>
        <bgColor rgb="FFFF9900"/>
      </patternFill>
    </fill>
    <fill>
      <patternFill patternType="solid">
        <fgColor rgb="FFFFE699"/>
        <bgColor rgb="FFE8F2A1"/>
      </patternFill>
    </fill>
    <fill>
      <patternFill patternType="solid">
        <fgColor rgb="FFFFF2CC"/>
        <bgColor rgb="FFFFF5CE"/>
      </patternFill>
    </fill>
    <fill>
      <patternFill patternType="solid">
        <fgColor rgb="FFC5E0B4"/>
        <bgColor rgb="FFC9C9C9"/>
      </patternFill>
    </fill>
    <fill>
      <patternFill patternType="solid">
        <fgColor rgb="FFE2F0D9"/>
        <bgColor rgb="FFDEE7E5"/>
      </patternFill>
    </fill>
    <fill>
      <patternFill patternType="solid">
        <fgColor rgb="FF9DC3E6"/>
        <bgColor rgb="FFC9C9C9"/>
      </patternFill>
    </fill>
    <fill>
      <patternFill patternType="solid">
        <fgColor rgb="FFC9C9C9"/>
        <bgColor rgb="FFC5E0B4"/>
      </patternFill>
    </fill>
    <fill>
      <patternFill patternType="solid">
        <fgColor rgb="FFDAE3F3"/>
        <bgColor rgb="FFDEE7E5"/>
      </patternFill>
    </fill>
    <fill>
      <patternFill patternType="solid">
        <fgColor rgb="FFE8F2A1"/>
        <bgColor rgb="FFFFE699"/>
      </patternFill>
    </fill>
    <fill>
      <patternFill patternType="solid">
        <fgColor rgb="FFDEE7E5"/>
        <bgColor rgb="FFDAE3F3"/>
      </patternFill>
    </fill>
    <fill>
      <patternFill patternType="solid">
        <fgColor rgb="FFFFFF00"/>
        <bgColor rgb="FFDEE7E5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165" fontId="2" fillId="0" borderId="0" applyBorder="0" applyProtection="0"/>
  </cellStyleXfs>
  <cellXfs count="24">
    <xf numFmtId="0" fontId="0" fillId="0" borderId="0" xfId="0"/>
    <xf numFmtId="0" fontId="0" fillId="2" borderId="1" xfId="0" applyFill="1" applyBorder="1"/>
    <xf numFmtId="0" fontId="0" fillId="0" borderId="1" xfId="0" applyBorder="1"/>
    <xf numFmtId="0" fontId="0" fillId="3" borderId="1" xfId="0" applyFill="1" applyBorder="1"/>
    <xf numFmtId="0" fontId="0" fillId="2" borderId="0" xfId="0" applyFill="1"/>
    <xf numFmtId="164" fontId="0" fillId="0" borderId="0" xfId="0" applyNumberFormat="1"/>
    <xf numFmtId="0" fontId="1" fillId="4" borderId="1" xfId="0" applyFont="1" applyFill="1" applyBorder="1" applyAlignment="1">
      <alignment horizontal="center" vertical="center"/>
    </xf>
    <xf numFmtId="165" fontId="0" fillId="5" borderId="1" xfId="1" applyFont="1" applyFill="1" applyBorder="1" applyProtection="1"/>
    <xf numFmtId="0" fontId="1" fillId="6" borderId="1" xfId="0" applyFont="1" applyFill="1" applyBorder="1"/>
    <xf numFmtId="165" fontId="0" fillId="7" borderId="1" xfId="1" applyFont="1" applyFill="1" applyBorder="1" applyProtection="1"/>
    <xf numFmtId="0" fontId="0" fillId="8" borderId="1" xfId="0" applyFill="1" applyBorder="1"/>
    <xf numFmtId="0" fontId="0" fillId="9" borderId="1" xfId="0" applyFill="1" applyBorder="1"/>
    <xf numFmtId="0" fontId="0" fillId="10" borderId="1" xfId="0" applyFill="1" applyBorder="1"/>
    <xf numFmtId="0" fontId="0" fillId="11" borderId="1" xfId="0" applyFill="1" applyBorder="1"/>
    <xf numFmtId="0" fontId="0" fillId="12" borderId="1" xfId="0" applyFill="1" applyBorder="1"/>
    <xf numFmtId="0" fontId="0" fillId="2" borderId="1" xfId="0" applyFill="1" applyBorder="1" applyAlignment="1">
      <alignment wrapText="1"/>
    </xf>
    <xf numFmtId="0" fontId="0" fillId="9" borderId="2" xfId="0" applyFill="1" applyBorder="1"/>
    <xf numFmtId="0" fontId="1" fillId="4" borderId="1" xfId="0" applyFont="1" applyFill="1" applyBorder="1" applyAlignment="1">
      <alignment horizontal="center" vertical="center" wrapText="1"/>
    </xf>
    <xf numFmtId="2" fontId="0" fillId="0" borderId="1" xfId="0" applyNumberFormat="1" applyBorder="1"/>
    <xf numFmtId="0" fontId="0" fillId="0" borderId="2" xfId="0" applyFill="1" applyBorder="1"/>
    <xf numFmtId="2" fontId="0" fillId="0" borderId="0" xfId="0" applyNumberFormat="1"/>
    <xf numFmtId="2" fontId="0" fillId="7" borderId="1" xfId="0" applyNumberFormat="1" applyFill="1" applyBorder="1"/>
    <xf numFmtId="0" fontId="0" fillId="13" borderId="1" xfId="0" applyFill="1" applyBorder="1"/>
    <xf numFmtId="0" fontId="0" fillId="8" borderId="0" xfId="0" applyFill="1" applyBorder="1"/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colors>
    <indexedColors>
      <rgbColor rgb="FF000000"/>
      <rgbColor rgb="FFFFF2CC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9C9C9"/>
      <rgbColor rgb="FF808080"/>
      <rgbColor rgb="FF9999FF"/>
      <rgbColor rgb="FF993366"/>
      <rgbColor rgb="FFFFF5CE"/>
      <rgbColor rgb="FFDEE7E5"/>
      <rgbColor rgb="FF660066"/>
      <rgbColor rgb="FFFF8080"/>
      <rgbColor rgb="FF0066CC"/>
      <rgbColor rgb="FFDAE3F3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5E0B4"/>
      <rgbColor rgb="FFE2F0D9"/>
      <rgbColor rgb="FFE8F2A1"/>
      <rgbColor rgb="FF9DC3E6"/>
      <rgbColor rgb="FFFF99CC"/>
      <rgbColor rgb="FFCC99FF"/>
      <rgbColor rgb="FFFFE699"/>
      <rgbColor rgb="FF3366FF"/>
      <rgbColor rgb="FF33CCCC"/>
      <rgbColor rgb="FF99CC00"/>
      <rgbColor rgb="FFFFBF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'Zadanie 2'!$B$4</c:f>
              <c:strCache>
                <c:ptCount val="1"/>
                <c:pt idx="0">
                  <c:v>07:00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'Zadanie 2'!$C$3:$I$3</c:f>
              <c:strCache>
                <c:ptCount val="7"/>
                <c:pt idx="0">
                  <c:v>Poniedziałek</c:v>
                </c:pt>
                <c:pt idx="1">
                  <c:v>Wtorek</c:v>
                </c:pt>
                <c:pt idx="2">
                  <c:v>Środa</c:v>
                </c:pt>
                <c:pt idx="3">
                  <c:v>Czwartek</c:v>
                </c:pt>
                <c:pt idx="4">
                  <c:v>Piątek</c:v>
                </c:pt>
                <c:pt idx="5">
                  <c:v>Sobota</c:v>
                </c:pt>
                <c:pt idx="6">
                  <c:v>Niedziela</c:v>
                </c:pt>
              </c:strCache>
            </c:strRef>
          </c:cat>
          <c:val>
            <c:numRef>
              <c:f>'Zadanie 2'!$C$4:$I$4</c:f>
              <c:numCache>
                <c:formatCode>General</c:formatCode>
                <c:ptCount val="7"/>
                <c:pt idx="0">
                  <c:v>10</c:v>
                </c:pt>
                <c:pt idx="1">
                  <c:v>13</c:v>
                </c:pt>
                <c:pt idx="2">
                  <c:v>15</c:v>
                </c:pt>
                <c:pt idx="3">
                  <c:v>18</c:v>
                </c:pt>
                <c:pt idx="4">
                  <c:v>21</c:v>
                </c:pt>
                <c:pt idx="5">
                  <c:v>21</c:v>
                </c:pt>
                <c:pt idx="6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A2-4A76-B18C-EB324902BC1E}"/>
            </c:ext>
          </c:extLst>
        </c:ser>
        <c:ser>
          <c:idx val="1"/>
          <c:order val="1"/>
          <c:tx>
            <c:strRef>
              <c:f>'Zadanie 2'!$B$5</c:f>
              <c:strCache>
                <c:ptCount val="1"/>
                <c:pt idx="0">
                  <c:v>14:00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'Zadanie 2'!$C$3:$I$3</c:f>
              <c:strCache>
                <c:ptCount val="7"/>
                <c:pt idx="0">
                  <c:v>Poniedziałek</c:v>
                </c:pt>
                <c:pt idx="1">
                  <c:v>Wtorek</c:v>
                </c:pt>
                <c:pt idx="2">
                  <c:v>Środa</c:v>
                </c:pt>
                <c:pt idx="3">
                  <c:v>Czwartek</c:v>
                </c:pt>
                <c:pt idx="4">
                  <c:v>Piątek</c:v>
                </c:pt>
                <c:pt idx="5">
                  <c:v>Sobota</c:v>
                </c:pt>
                <c:pt idx="6">
                  <c:v>Niedziela</c:v>
                </c:pt>
              </c:strCache>
            </c:strRef>
          </c:cat>
          <c:val>
            <c:numRef>
              <c:f>'Zadanie 2'!$C$5:$I$5</c:f>
              <c:numCache>
                <c:formatCode>General</c:formatCode>
                <c:ptCount val="7"/>
                <c:pt idx="0">
                  <c:v>10</c:v>
                </c:pt>
                <c:pt idx="1">
                  <c:v>13</c:v>
                </c:pt>
                <c:pt idx="2">
                  <c:v>15</c:v>
                </c:pt>
                <c:pt idx="3">
                  <c:v>18</c:v>
                </c:pt>
                <c:pt idx="4">
                  <c:v>21</c:v>
                </c:pt>
                <c:pt idx="5">
                  <c:v>21</c:v>
                </c:pt>
                <c:pt idx="6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A2-4A76-B18C-EB324902BC1E}"/>
            </c:ext>
          </c:extLst>
        </c:ser>
        <c:ser>
          <c:idx val="2"/>
          <c:order val="2"/>
          <c:tx>
            <c:strRef>
              <c:f>'Zadanie 2'!$B$6</c:f>
              <c:strCache>
                <c:ptCount val="1"/>
                <c:pt idx="0">
                  <c:v>19:00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'Zadanie 2'!$C$3:$I$3</c:f>
              <c:strCache>
                <c:ptCount val="7"/>
                <c:pt idx="0">
                  <c:v>Poniedziałek</c:v>
                </c:pt>
                <c:pt idx="1">
                  <c:v>Wtorek</c:v>
                </c:pt>
                <c:pt idx="2">
                  <c:v>Środa</c:v>
                </c:pt>
                <c:pt idx="3">
                  <c:v>Czwartek</c:v>
                </c:pt>
                <c:pt idx="4">
                  <c:v>Piątek</c:v>
                </c:pt>
                <c:pt idx="5">
                  <c:v>Sobota</c:v>
                </c:pt>
                <c:pt idx="6">
                  <c:v>Niedziela</c:v>
                </c:pt>
              </c:strCache>
            </c:strRef>
          </c:cat>
          <c:val>
            <c:numRef>
              <c:f>'Zadanie 2'!$C$6:$I$6</c:f>
              <c:numCache>
                <c:formatCode>General</c:formatCode>
                <c:ptCount val="7"/>
                <c:pt idx="0">
                  <c:v>15</c:v>
                </c:pt>
                <c:pt idx="1">
                  <c:v>18</c:v>
                </c:pt>
                <c:pt idx="2">
                  <c:v>22</c:v>
                </c:pt>
                <c:pt idx="3">
                  <c:v>21</c:v>
                </c:pt>
                <c:pt idx="4">
                  <c:v>22</c:v>
                </c:pt>
                <c:pt idx="5">
                  <c:v>18</c:v>
                </c:pt>
                <c:pt idx="6">
                  <c:v>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BA2-4A76-B18C-EB324902BC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1500703"/>
        <c:axId val="89501471"/>
      </c:lineChart>
      <c:catAx>
        <c:axId val="915007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89501471"/>
        <c:crosses val="autoZero"/>
        <c:auto val="1"/>
        <c:lblAlgn val="ctr"/>
        <c:lblOffset val="100"/>
        <c:noMultiLvlLbl val="0"/>
      </c:catAx>
      <c:valAx>
        <c:axId val="895014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915007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495300</xdr:colOff>
      <xdr:row>2</xdr:row>
      <xdr:rowOff>80010</xdr:rowOff>
    </xdr:from>
    <xdr:to>
      <xdr:col>19</xdr:col>
      <xdr:colOff>312420</xdr:colOff>
      <xdr:row>9</xdr:row>
      <xdr:rowOff>80010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id="{B0B3758E-2DE2-C581-7CB3-A8DE943E8F6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10"/>
  <sheetViews>
    <sheetView zoomScaleNormal="100" workbookViewId="0">
      <selection activeCell="I2" sqref="I2"/>
    </sheetView>
  </sheetViews>
  <sheetFormatPr defaultColWidth="8.6640625" defaultRowHeight="14.4" x14ac:dyDescent="0.3"/>
  <cols>
    <col min="2" max="5" width="26" customWidth="1"/>
    <col min="6" max="6" width="21.5546875" customWidth="1"/>
  </cols>
  <sheetData>
    <row r="1" spans="2:6" x14ac:dyDescent="0.3">
      <c r="D1">
        <v>4.6100000000000003</v>
      </c>
    </row>
    <row r="2" spans="2:6" ht="26.1" customHeight="1" x14ac:dyDescent="0.3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</row>
    <row r="3" spans="2:6" ht="26.1" customHeight="1" x14ac:dyDescent="0.3">
      <c r="B3" s="1" t="s">
        <v>5</v>
      </c>
      <c r="C3" s="2">
        <v>1.35</v>
      </c>
      <c r="D3" s="2">
        <v>2.16</v>
      </c>
      <c r="E3" s="18">
        <f>D3/C3</f>
        <v>1.6</v>
      </c>
      <c r="F3" s="2">
        <f>C3*$D$1</f>
        <v>6.2235000000000005</v>
      </c>
    </row>
    <row r="4" spans="2:6" ht="26.1" customHeight="1" x14ac:dyDescent="0.3">
      <c r="B4" s="1" t="s">
        <v>6</v>
      </c>
      <c r="C4" s="2">
        <v>0.65</v>
      </c>
      <c r="D4" s="2">
        <v>0.91</v>
      </c>
      <c r="E4" s="18">
        <f t="shared" ref="E4:E9" si="0">D4/C4</f>
        <v>1.4</v>
      </c>
      <c r="F4" s="2">
        <f t="shared" ref="F4:F9" si="1">C4*$D$1</f>
        <v>2.9965000000000002</v>
      </c>
    </row>
    <row r="5" spans="2:6" ht="26.1" customHeight="1" x14ac:dyDescent="0.3">
      <c r="B5" s="1" t="s">
        <v>7</v>
      </c>
      <c r="C5" s="2">
        <v>0.34</v>
      </c>
      <c r="D5" s="2">
        <v>1.36</v>
      </c>
      <c r="E5" s="18">
        <f t="shared" si="0"/>
        <v>4</v>
      </c>
      <c r="F5" s="2">
        <f t="shared" si="1"/>
        <v>1.5674000000000001</v>
      </c>
    </row>
    <row r="6" spans="2:6" ht="26.1" customHeight="1" x14ac:dyDescent="0.3">
      <c r="B6" s="1" t="s">
        <v>8</v>
      </c>
      <c r="C6" s="2">
        <v>1.1200000000000001</v>
      </c>
      <c r="D6" s="2">
        <v>2.8</v>
      </c>
      <c r="E6" s="18">
        <f t="shared" si="0"/>
        <v>2.4999999999999996</v>
      </c>
      <c r="F6" s="2">
        <f t="shared" si="1"/>
        <v>5.1632000000000007</v>
      </c>
    </row>
    <row r="7" spans="2:6" ht="26.1" customHeight="1" x14ac:dyDescent="0.3">
      <c r="B7" s="1" t="s">
        <v>9</v>
      </c>
      <c r="C7" s="2">
        <v>1.43</v>
      </c>
      <c r="D7" s="2">
        <v>2.86</v>
      </c>
      <c r="E7" s="18">
        <f t="shared" si="0"/>
        <v>2</v>
      </c>
      <c r="F7" s="2">
        <f t="shared" si="1"/>
        <v>6.5922999999999998</v>
      </c>
    </row>
    <row r="8" spans="2:6" ht="26.1" customHeight="1" x14ac:dyDescent="0.3">
      <c r="B8" s="1" t="s">
        <v>10</v>
      </c>
      <c r="C8" s="2">
        <v>2.63</v>
      </c>
      <c r="D8" s="2">
        <v>15.78</v>
      </c>
      <c r="E8" s="18">
        <f t="shared" si="0"/>
        <v>6</v>
      </c>
      <c r="F8" s="2">
        <f t="shared" si="1"/>
        <v>12.1243</v>
      </c>
    </row>
    <row r="9" spans="2:6" ht="26.1" customHeight="1" x14ac:dyDescent="0.3">
      <c r="B9" s="1" t="s">
        <v>11</v>
      </c>
      <c r="C9" s="2">
        <v>1.92</v>
      </c>
      <c r="D9" s="2">
        <v>11.52</v>
      </c>
      <c r="E9" s="18">
        <f t="shared" si="0"/>
        <v>6</v>
      </c>
      <c r="F9" s="2">
        <f t="shared" si="1"/>
        <v>8.8512000000000004</v>
      </c>
    </row>
    <row r="10" spans="2:6" ht="26.1" customHeight="1" x14ac:dyDescent="0.3">
      <c r="B10" s="3" t="s">
        <v>12</v>
      </c>
      <c r="C10" s="2"/>
      <c r="D10" s="2"/>
      <c r="E10" s="3" t="s">
        <v>13</v>
      </c>
      <c r="F10" s="19">
        <f>SUM(F3:F9)</f>
        <v>43.5184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K6"/>
  <sheetViews>
    <sheetView zoomScaleNormal="100" workbookViewId="0">
      <selection activeCell="F12" sqref="F12"/>
    </sheetView>
  </sheetViews>
  <sheetFormatPr defaultColWidth="8.6640625" defaultRowHeight="14.4" x14ac:dyDescent="0.3"/>
  <cols>
    <col min="3" max="3" width="12" customWidth="1"/>
    <col min="11" max="11" width="18.6640625" customWidth="1"/>
  </cols>
  <sheetData>
    <row r="3" spans="2:11" ht="43.35" customHeight="1" x14ac:dyDescent="0.3">
      <c r="C3" s="4" t="s">
        <v>14</v>
      </c>
      <c r="D3" s="4" t="s">
        <v>15</v>
      </c>
      <c r="E3" s="4" t="s">
        <v>16</v>
      </c>
      <c r="F3" s="4" t="s">
        <v>17</v>
      </c>
      <c r="G3" s="4" t="s">
        <v>18</v>
      </c>
      <c r="H3" s="4" t="s">
        <v>19</v>
      </c>
      <c r="I3" s="4" t="s">
        <v>20</v>
      </c>
      <c r="K3" s="4" t="s">
        <v>21</v>
      </c>
    </row>
    <row r="4" spans="2:11" ht="43.35" customHeight="1" x14ac:dyDescent="0.3">
      <c r="B4" s="5">
        <v>0.29166666666666702</v>
      </c>
      <c r="C4">
        <v>10</v>
      </c>
      <c r="D4">
        <v>13</v>
      </c>
      <c r="E4">
        <v>15</v>
      </c>
      <c r="F4">
        <v>18</v>
      </c>
      <c r="G4">
        <v>21</v>
      </c>
      <c r="H4">
        <v>21</v>
      </c>
      <c r="I4">
        <v>20</v>
      </c>
      <c r="K4" s="20">
        <f>AVERAGE(C4:I4)</f>
        <v>16.857142857142858</v>
      </c>
    </row>
    <row r="5" spans="2:11" ht="43.35" customHeight="1" x14ac:dyDescent="0.3">
      <c r="B5" s="5">
        <v>0.58333333333333337</v>
      </c>
      <c r="C5">
        <v>10</v>
      </c>
      <c r="D5">
        <v>13</v>
      </c>
      <c r="E5">
        <v>15</v>
      </c>
      <c r="F5">
        <v>18</v>
      </c>
      <c r="G5">
        <v>21</v>
      </c>
      <c r="H5">
        <v>21</v>
      </c>
      <c r="I5">
        <v>20</v>
      </c>
      <c r="K5" s="20">
        <f t="shared" ref="K5:K6" si="0">AVERAGE(C5:I5)</f>
        <v>16.857142857142858</v>
      </c>
    </row>
    <row r="6" spans="2:11" ht="43.35" customHeight="1" x14ac:dyDescent="0.3">
      <c r="B6" s="5">
        <v>0.79166666666666696</v>
      </c>
      <c r="C6">
        <v>15</v>
      </c>
      <c r="D6">
        <v>18</v>
      </c>
      <c r="E6">
        <v>22</v>
      </c>
      <c r="F6">
        <v>21</v>
      </c>
      <c r="G6">
        <v>22</v>
      </c>
      <c r="H6">
        <v>18</v>
      </c>
      <c r="I6">
        <v>17</v>
      </c>
      <c r="K6" s="20">
        <f t="shared" si="0"/>
        <v>19</v>
      </c>
    </row>
  </sheetData>
  <pageMargins left="0.7" right="0.7" top="0.75" bottom="0.75" header="0.51180555555555496" footer="0.51180555555555496"/>
  <pageSetup paperSize="9" firstPageNumber="0" orientation="portrait" horizontalDpi="300" verticalDpi="30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G10"/>
  <sheetViews>
    <sheetView zoomScaleNormal="100" workbookViewId="0">
      <selection activeCell="F14" sqref="F14"/>
    </sheetView>
  </sheetViews>
  <sheetFormatPr defaultColWidth="8.6640625" defaultRowHeight="14.4" x14ac:dyDescent="0.3"/>
  <cols>
    <col min="2" max="2" width="10.6640625" customWidth="1"/>
    <col min="3" max="3" width="9.88671875" customWidth="1"/>
    <col min="4" max="4" width="9" customWidth="1"/>
    <col min="5" max="7" width="10.44140625" bestFit="1" customWidth="1"/>
  </cols>
  <sheetData>
    <row r="2" spans="2:7" ht="15" customHeight="1" x14ac:dyDescent="0.3">
      <c r="C2" s="17" t="s">
        <v>22</v>
      </c>
      <c r="D2" s="6" t="s">
        <v>23</v>
      </c>
      <c r="E2" s="6" t="s">
        <v>24</v>
      </c>
      <c r="F2" s="6" t="s">
        <v>25</v>
      </c>
      <c r="G2" s="6" t="s">
        <v>26</v>
      </c>
    </row>
    <row r="3" spans="2:7" x14ac:dyDescent="0.3">
      <c r="C3" s="17"/>
      <c r="D3" s="7">
        <v>4.3099999999999996</v>
      </c>
      <c r="E3" s="7">
        <v>3.68</v>
      </c>
      <c r="F3" s="7">
        <v>4.92</v>
      </c>
      <c r="G3" s="7">
        <v>3.73</v>
      </c>
    </row>
    <row r="5" spans="2:7" x14ac:dyDescent="0.3">
      <c r="C5" s="8" t="s">
        <v>27</v>
      </c>
      <c r="D5" s="8" t="s">
        <v>23</v>
      </c>
      <c r="E5" s="8" t="s">
        <v>24</v>
      </c>
      <c r="F5" s="8" t="s">
        <v>25</v>
      </c>
      <c r="G5" s="8" t="s">
        <v>26</v>
      </c>
    </row>
    <row r="6" spans="2:7" x14ac:dyDescent="0.3">
      <c r="B6" s="8" t="s">
        <v>28</v>
      </c>
      <c r="C6" s="9">
        <v>169.9</v>
      </c>
      <c r="D6" s="21">
        <f>$C6/D$3</f>
        <v>39.419953596287705</v>
      </c>
      <c r="E6" s="21">
        <f t="shared" ref="E6:G10" si="0">$C6/E$3</f>
        <v>46.168478260869563</v>
      </c>
      <c r="F6" s="21">
        <f t="shared" si="0"/>
        <v>34.532520325203251</v>
      </c>
      <c r="G6" s="21">
        <f t="shared" si="0"/>
        <v>45.549597855227887</v>
      </c>
    </row>
    <row r="7" spans="2:7" x14ac:dyDescent="0.3">
      <c r="B7" s="8" t="s">
        <v>29</v>
      </c>
      <c r="C7" s="9">
        <v>849</v>
      </c>
      <c r="D7" s="21">
        <f t="shared" ref="D7:D10" si="1">$C7/D$3</f>
        <v>196.98375870069609</v>
      </c>
      <c r="E7" s="21">
        <f t="shared" si="0"/>
        <v>230.70652173913044</v>
      </c>
      <c r="F7" s="21">
        <f t="shared" si="0"/>
        <v>172.5609756097561</v>
      </c>
      <c r="G7" s="21">
        <f t="shared" si="0"/>
        <v>227.61394101876675</v>
      </c>
    </row>
    <row r="8" spans="2:7" x14ac:dyDescent="0.3">
      <c r="B8" s="8" t="s">
        <v>30</v>
      </c>
      <c r="C8" s="9">
        <v>89.9</v>
      </c>
      <c r="D8" s="21">
        <f t="shared" si="1"/>
        <v>20.858468677494201</v>
      </c>
      <c r="E8" s="21">
        <f t="shared" si="0"/>
        <v>24.429347826086957</v>
      </c>
      <c r="F8" s="21">
        <f t="shared" si="0"/>
        <v>18.272357723577237</v>
      </c>
      <c r="G8" s="21">
        <f t="shared" si="0"/>
        <v>24.101876675603219</v>
      </c>
    </row>
    <row r="9" spans="2:7" x14ac:dyDescent="0.3">
      <c r="B9" s="8" t="s">
        <v>31</v>
      </c>
      <c r="C9" s="9">
        <v>110</v>
      </c>
      <c r="D9" s="21">
        <f t="shared" si="1"/>
        <v>25.522041763341068</v>
      </c>
      <c r="E9" s="21">
        <f t="shared" si="0"/>
        <v>29.891304347826086</v>
      </c>
      <c r="F9" s="21">
        <f t="shared" si="0"/>
        <v>22.357723577235774</v>
      </c>
      <c r="G9" s="21">
        <f t="shared" si="0"/>
        <v>29.490616621983914</v>
      </c>
    </row>
    <row r="10" spans="2:7" x14ac:dyDescent="0.3">
      <c r="B10" s="8" t="s">
        <v>32</v>
      </c>
      <c r="C10" s="9">
        <v>329</v>
      </c>
      <c r="D10" s="21">
        <f t="shared" si="1"/>
        <v>76.334106728538288</v>
      </c>
      <c r="E10" s="21">
        <f t="shared" si="0"/>
        <v>89.40217391304347</v>
      </c>
      <c r="F10" s="21">
        <f t="shared" si="0"/>
        <v>66.869918699186996</v>
      </c>
      <c r="G10" s="21">
        <f t="shared" si="0"/>
        <v>88.20375335120643</v>
      </c>
    </row>
  </sheetData>
  <mergeCells count="1">
    <mergeCell ref="C2:C3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25"/>
  <sheetViews>
    <sheetView zoomScale="103" zoomScaleNormal="100" workbookViewId="0">
      <selection activeCell="N23" sqref="N23"/>
    </sheetView>
  </sheetViews>
  <sheetFormatPr defaultColWidth="8.6640625" defaultRowHeight="14.4" x14ac:dyDescent="0.3"/>
  <sheetData>
    <row r="1" spans="1:14" x14ac:dyDescent="0.3">
      <c r="B1" s="10" t="s">
        <v>33</v>
      </c>
      <c r="C1" s="10" t="s">
        <v>34</v>
      </c>
      <c r="D1" s="10" t="s">
        <v>35</v>
      </c>
      <c r="E1" s="10"/>
      <c r="F1" s="10" t="s">
        <v>36</v>
      </c>
      <c r="G1" s="10" t="s">
        <v>37</v>
      </c>
      <c r="H1" s="10" t="s">
        <v>38</v>
      </c>
      <c r="I1" s="10"/>
      <c r="J1" s="10" t="s">
        <v>39</v>
      </c>
      <c r="K1" s="10" t="s">
        <v>40</v>
      </c>
      <c r="L1" s="10" t="s">
        <v>41</v>
      </c>
      <c r="M1" s="23"/>
    </row>
    <row r="2" spans="1:14" x14ac:dyDescent="0.3">
      <c r="A2" s="11" t="s">
        <v>42</v>
      </c>
      <c r="B2" s="12">
        <v>66.38</v>
      </c>
      <c r="C2" s="12">
        <v>54.58</v>
      </c>
      <c r="D2" s="12">
        <v>53.13</v>
      </c>
      <c r="E2" s="22">
        <f>AVERAGE(B2:D2)</f>
        <v>58.03</v>
      </c>
      <c r="F2" s="12">
        <v>4.28</v>
      </c>
      <c r="G2" s="12">
        <v>3.48</v>
      </c>
      <c r="H2" s="12">
        <v>2.73</v>
      </c>
      <c r="I2" s="22">
        <f>AVERAGE(F2:H2)</f>
        <v>3.4966666666666666</v>
      </c>
      <c r="J2" s="12">
        <v>9.1</v>
      </c>
      <c r="K2" s="12">
        <v>10.26</v>
      </c>
      <c r="L2" s="12">
        <v>9.2200000000000006</v>
      </c>
      <c r="M2" s="22">
        <f>AVERAGE(J2:L2)</f>
        <v>9.5266666666666655</v>
      </c>
      <c r="N2" t="str">
        <f>IF(AND(E2&gt;40,I2&gt;2,M2&lt;10), "awans", "brak")</f>
        <v>awans</v>
      </c>
    </row>
    <row r="3" spans="1:14" x14ac:dyDescent="0.3">
      <c r="A3" s="11" t="s">
        <v>43</v>
      </c>
      <c r="B3" s="12">
        <v>51.26</v>
      </c>
      <c r="C3" s="12">
        <v>65.39</v>
      </c>
      <c r="D3" s="12">
        <v>38.61</v>
      </c>
      <c r="E3" s="22">
        <f t="shared" ref="E3:E22" si="0">AVERAGE(B3:D3)</f>
        <v>51.75333333333333</v>
      </c>
      <c r="F3" s="12">
        <v>2.5499999999999998</v>
      </c>
      <c r="G3" s="12">
        <v>1.45</v>
      </c>
      <c r="H3" s="12">
        <v>4.08</v>
      </c>
      <c r="I3" s="22">
        <f t="shared" ref="I3:I22" si="1">AVERAGE(F3:H3)</f>
        <v>2.6933333333333334</v>
      </c>
      <c r="J3" s="12">
        <v>10.25</v>
      </c>
      <c r="K3" s="12">
        <v>9.6</v>
      </c>
      <c r="L3" s="12">
        <v>9.5399999999999991</v>
      </c>
      <c r="M3" s="22">
        <f t="shared" ref="M3:M22" si="2">AVERAGE(J3:L3)</f>
        <v>9.7966666666666669</v>
      </c>
      <c r="N3" t="str">
        <f t="shared" ref="N3:N22" si="3">IF(AND(E3&gt;40,I3&gt;2,M3&lt;10), "awans", "brak")</f>
        <v>awans</v>
      </c>
    </row>
    <row r="4" spans="1:14" x14ac:dyDescent="0.3">
      <c r="A4" s="11" t="s">
        <v>44</v>
      </c>
      <c r="B4" s="12">
        <v>29.33</v>
      </c>
      <c r="C4" s="12">
        <v>64.63</v>
      </c>
      <c r="D4" s="12">
        <v>26.01</v>
      </c>
      <c r="E4" s="22">
        <f t="shared" si="0"/>
        <v>39.99</v>
      </c>
      <c r="F4" s="12">
        <v>3.15</v>
      </c>
      <c r="G4" s="12">
        <v>3.34</v>
      </c>
      <c r="H4" s="12">
        <v>2.5</v>
      </c>
      <c r="I4" s="22">
        <f t="shared" si="1"/>
        <v>2.9966666666666666</v>
      </c>
      <c r="J4" s="12">
        <v>9.8699999999999992</v>
      </c>
      <c r="K4" s="12">
        <v>9.64</v>
      </c>
      <c r="L4" s="12">
        <v>9.6199999999999992</v>
      </c>
      <c r="M4" s="22">
        <f t="shared" si="2"/>
        <v>9.7099999999999991</v>
      </c>
      <c r="N4" t="str">
        <f t="shared" si="3"/>
        <v>brak</v>
      </c>
    </row>
    <row r="5" spans="1:14" x14ac:dyDescent="0.3">
      <c r="A5" s="11" t="s">
        <v>45</v>
      </c>
      <c r="B5" s="12">
        <v>46.27</v>
      </c>
      <c r="C5" s="12">
        <v>41.29</v>
      </c>
      <c r="D5" s="12">
        <v>58.51</v>
      </c>
      <c r="E5" s="22">
        <f t="shared" si="0"/>
        <v>48.69</v>
      </c>
      <c r="F5" s="12">
        <v>3.92</v>
      </c>
      <c r="G5" s="12">
        <v>4.3600000000000003</v>
      </c>
      <c r="H5" s="12">
        <v>1.44</v>
      </c>
      <c r="I5" s="22">
        <f t="shared" si="1"/>
        <v>3.24</v>
      </c>
      <c r="J5" s="12">
        <v>10.17</v>
      </c>
      <c r="K5" s="12">
        <v>10.35</v>
      </c>
      <c r="L5" s="12">
        <v>10.55</v>
      </c>
      <c r="M5" s="22">
        <f t="shared" si="2"/>
        <v>10.356666666666667</v>
      </c>
      <c r="N5" t="str">
        <f t="shared" si="3"/>
        <v>brak</v>
      </c>
    </row>
    <row r="6" spans="1:14" x14ac:dyDescent="0.3">
      <c r="A6" s="11" t="s">
        <v>46</v>
      </c>
      <c r="B6" s="12">
        <v>29.13</v>
      </c>
      <c r="C6" s="12">
        <v>20.74</v>
      </c>
      <c r="D6" s="12">
        <v>50.73</v>
      </c>
      <c r="E6" s="22">
        <f t="shared" si="0"/>
        <v>33.533333333333331</v>
      </c>
      <c r="F6" s="12">
        <v>1.78</v>
      </c>
      <c r="G6" s="12">
        <v>1.0900000000000001</v>
      </c>
      <c r="H6" s="12">
        <v>1.7</v>
      </c>
      <c r="I6" s="22">
        <f t="shared" si="1"/>
        <v>1.5233333333333334</v>
      </c>
      <c r="J6" s="12">
        <v>9.1199999999999992</v>
      </c>
      <c r="K6" s="12">
        <v>9.85</v>
      </c>
      <c r="L6" s="12">
        <v>9.1999999999999993</v>
      </c>
      <c r="M6" s="22">
        <f t="shared" si="2"/>
        <v>9.3899999999999988</v>
      </c>
      <c r="N6" t="str">
        <f t="shared" si="3"/>
        <v>brak</v>
      </c>
    </row>
    <row r="7" spans="1:14" x14ac:dyDescent="0.3">
      <c r="A7" s="11" t="s">
        <v>47</v>
      </c>
      <c r="B7" s="12">
        <v>55.83</v>
      </c>
      <c r="C7" s="12">
        <v>28.62</v>
      </c>
      <c r="D7" s="12">
        <v>33.28</v>
      </c>
      <c r="E7" s="22">
        <f t="shared" si="0"/>
        <v>39.243333333333332</v>
      </c>
      <c r="F7" s="12">
        <v>2.21</v>
      </c>
      <c r="G7" s="12">
        <v>4.88</v>
      </c>
      <c r="H7" s="12">
        <v>2.46</v>
      </c>
      <c r="I7" s="22">
        <f t="shared" si="1"/>
        <v>3.1833333333333336</v>
      </c>
      <c r="J7" s="12">
        <v>9.24</v>
      </c>
      <c r="K7" s="12">
        <v>9.39</v>
      </c>
      <c r="L7" s="12">
        <v>9.9600000000000009</v>
      </c>
      <c r="M7" s="22">
        <f t="shared" si="2"/>
        <v>9.5300000000000011</v>
      </c>
      <c r="N7" t="str">
        <f t="shared" si="3"/>
        <v>brak</v>
      </c>
    </row>
    <row r="8" spans="1:14" x14ac:dyDescent="0.3">
      <c r="A8" s="11" t="s">
        <v>48</v>
      </c>
      <c r="B8" s="12">
        <v>66.84</v>
      </c>
      <c r="C8" s="12">
        <v>60.1</v>
      </c>
      <c r="D8" s="12">
        <v>33.369999999999997</v>
      </c>
      <c r="E8" s="22">
        <f t="shared" si="0"/>
        <v>53.436666666666667</v>
      </c>
      <c r="F8" s="12">
        <v>2.5299999999999998</v>
      </c>
      <c r="G8" s="12">
        <v>2.85</v>
      </c>
      <c r="H8" s="12">
        <v>3.96</v>
      </c>
      <c r="I8" s="22">
        <f t="shared" si="1"/>
        <v>3.1133333333333333</v>
      </c>
      <c r="J8" s="12">
        <v>9.83</v>
      </c>
      <c r="K8" s="12">
        <v>10.36</v>
      </c>
      <c r="L8" s="12">
        <v>9.51</v>
      </c>
      <c r="M8" s="22">
        <f t="shared" si="2"/>
        <v>9.8999999999999986</v>
      </c>
      <c r="N8" t="str">
        <f t="shared" si="3"/>
        <v>awans</v>
      </c>
    </row>
    <row r="9" spans="1:14" x14ac:dyDescent="0.3">
      <c r="A9" s="11" t="s">
        <v>49</v>
      </c>
      <c r="B9" s="12">
        <v>57.97</v>
      </c>
      <c r="C9" s="12">
        <v>36.14</v>
      </c>
      <c r="D9" s="12">
        <v>26.28</v>
      </c>
      <c r="E9" s="22">
        <f t="shared" si="0"/>
        <v>40.130000000000003</v>
      </c>
      <c r="F9" s="12">
        <v>2.59</v>
      </c>
      <c r="G9" s="12">
        <v>1.49</v>
      </c>
      <c r="H9" s="12">
        <v>2.11</v>
      </c>
      <c r="I9" s="22">
        <f t="shared" si="1"/>
        <v>2.063333333333333</v>
      </c>
      <c r="J9" s="12">
        <v>9.6300000000000008</v>
      </c>
      <c r="K9" s="12">
        <v>10.07</v>
      </c>
      <c r="L9" s="12">
        <v>10.56</v>
      </c>
      <c r="M9" s="22">
        <f t="shared" si="2"/>
        <v>10.086666666666668</v>
      </c>
      <c r="N9" t="str">
        <f t="shared" si="3"/>
        <v>brak</v>
      </c>
    </row>
    <row r="10" spans="1:14" x14ac:dyDescent="0.3">
      <c r="A10" s="11" t="s">
        <v>50</v>
      </c>
      <c r="B10" s="12">
        <v>55.07</v>
      </c>
      <c r="C10" s="12">
        <v>36.32</v>
      </c>
      <c r="D10" s="12">
        <v>60.97</v>
      </c>
      <c r="E10" s="22">
        <f t="shared" si="0"/>
        <v>50.786666666666669</v>
      </c>
      <c r="F10" s="12">
        <v>3.46</v>
      </c>
      <c r="G10" s="12">
        <v>3.83</v>
      </c>
      <c r="H10" s="12">
        <v>1.95</v>
      </c>
      <c r="I10" s="22">
        <f t="shared" si="1"/>
        <v>3.08</v>
      </c>
      <c r="J10" s="12">
        <v>9.84</v>
      </c>
      <c r="K10" s="12">
        <v>9.24</v>
      </c>
      <c r="L10" s="12">
        <v>9.2100000000000009</v>
      </c>
      <c r="M10" s="22">
        <f t="shared" si="2"/>
        <v>9.43</v>
      </c>
      <c r="N10" t="str">
        <f t="shared" si="3"/>
        <v>awans</v>
      </c>
    </row>
    <row r="11" spans="1:14" x14ac:dyDescent="0.3">
      <c r="A11" s="11" t="s">
        <v>51</v>
      </c>
      <c r="B11" s="12">
        <v>45.06</v>
      </c>
      <c r="C11" s="12">
        <v>45.89</v>
      </c>
      <c r="D11" s="12">
        <v>22.49</v>
      </c>
      <c r="E11" s="22">
        <f t="shared" si="0"/>
        <v>37.813333333333333</v>
      </c>
      <c r="F11" s="12">
        <v>1.0900000000000001</v>
      </c>
      <c r="G11" s="12">
        <v>2.39</v>
      </c>
      <c r="H11" s="12">
        <v>1.19</v>
      </c>
      <c r="I11" s="22">
        <f t="shared" si="1"/>
        <v>1.5566666666666666</v>
      </c>
      <c r="J11" s="12">
        <v>9.4600000000000009</v>
      </c>
      <c r="K11" s="12">
        <v>9.0500000000000007</v>
      </c>
      <c r="L11" s="12">
        <v>9.66</v>
      </c>
      <c r="M11" s="22">
        <f t="shared" si="2"/>
        <v>9.39</v>
      </c>
      <c r="N11" t="str">
        <f t="shared" si="3"/>
        <v>brak</v>
      </c>
    </row>
    <row r="12" spans="1:14" x14ac:dyDescent="0.3">
      <c r="A12" s="11" t="s">
        <v>52</v>
      </c>
      <c r="B12" s="12">
        <v>25.14</v>
      </c>
      <c r="C12" s="12">
        <v>21.07</v>
      </c>
      <c r="D12" s="12">
        <v>62.37</v>
      </c>
      <c r="E12" s="22">
        <f t="shared" si="0"/>
        <v>36.193333333333335</v>
      </c>
      <c r="F12" s="12">
        <v>2.77</v>
      </c>
      <c r="G12" s="12">
        <v>1.26</v>
      </c>
      <c r="H12" s="12">
        <v>3.78</v>
      </c>
      <c r="I12" s="22">
        <f t="shared" si="1"/>
        <v>2.6033333333333335</v>
      </c>
      <c r="J12" s="12">
        <v>10.6</v>
      </c>
      <c r="K12" s="12">
        <v>10.37</v>
      </c>
      <c r="L12" s="12">
        <v>10.01</v>
      </c>
      <c r="M12" s="22">
        <f t="shared" si="2"/>
        <v>10.326666666666666</v>
      </c>
      <c r="N12" t="str">
        <f t="shared" si="3"/>
        <v>brak</v>
      </c>
    </row>
    <row r="13" spans="1:14" x14ac:dyDescent="0.3">
      <c r="A13" s="11" t="s">
        <v>53</v>
      </c>
      <c r="B13" s="12">
        <v>47.38</v>
      </c>
      <c r="C13" s="12">
        <v>45.46</v>
      </c>
      <c r="D13" s="12">
        <v>39.18</v>
      </c>
      <c r="E13" s="22">
        <f t="shared" si="0"/>
        <v>44.006666666666668</v>
      </c>
      <c r="F13" s="12">
        <v>1.23</v>
      </c>
      <c r="G13" s="12">
        <v>2.82</v>
      </c>
      <c r="H13" s="12">
        <v>3.75</v>
      </c>
      <c r="I13" s="22">
        <f t="shared" si="1"/>
        <v>2.6</v>
      </c>
      <c r="J13" s="12">
        <v>10.84</v>
      </c>
      <c r="K13" s="12">
        <v>10.220000000000001</v>
      </c>
      <c r="L13" s="12">
        <v>10.86</v>
      </c>
      <c r="M13" s="22">
        <f t="shared" si="2"/>
        <v>10.64</v>
      </c>
      <c r="N13" t="str">
        <f t="shared" si="3"/>
        <v>brak</v>
      </c>
    </row>
    <row r="14" spans="1:14" x14ac:dyDescent="0.3">
      <c r="A14" s="11" t="s">
        <v>54</v>
      </c>
      <c r="B14" s="12">
        <v>39.17</v>
      </c>
      <c r="C14" s="12">
        <v>63.15</v>
      </c>
      <c r="D14" s="12">
        <v>36.020000000000003</v>
      </c>
      <c r="E14" s="22">
        <f t="shared" si="0"/>
        <v>46.113333333333337</v>
      </c>
      <c r="F14" s="12">
        <v>2.19</v>
      </c>
      <c r="G14" s="12">
        <v>3.43</v>
      </c>
      <c r="H14" s="12">
        <v>3.98</v>
      </c>
      <c r="I14" s="22">
        <f t="shared" si="1"/>
        <v>3.1999999999999997</v>
      </c>
      <c r="J14" s="12">
        <v>10.039999999999999</v>
      </c>
      <c r="K14" s="12">
        <v>9.0399999999999991</v>
      </c>
      <c r="L14" s="12">
        <v>9.1</v>
      </c>
      <c r="M14" s="22">
        <f t="shared" si="2"/>
        <v>9.3933333333333326</v>
      </c>
      <c r="N14" t="str">
        <f t="shared" si="3"/>
        <v>awans</v>
      </c>
    </row>
    <row r="15" spans="1:14" x14ac:dyDescent="0.3">
      <c r="A15" s="11" t="s">
        <v>55</v>
      </c>
      <c r="B15" s="12">
        <v>58.21</v>
      </c>
      <c r="C15" s="12">
        <v>26.92</v>
      </c>
      <c r="D15" s="12">
        <v>58.92</v>
      </c>
      <c r="E15" s="22">
        <f t="shared" si="0"/>
        <v>48.016666666666673</v>
      </c>
      <c r="F15" s="12">
        <v>4.29</v>
      </c>
      <c r="G15" s="12">
        <v>2.36</v>
      </c>
      <c r="H15" s="12">
        <v>1.01</v>
      </c>
      <c r="I15" s="22">
        <f t="shared" si="1"/>
        <v>2.5533333333333332</v>
      </c>
      <c r="J15" s="12">
        <v>10.87</v>
      </c>
      <c r="K15" s="12">
        <v>9.35</v>
      </c>
      <c r="L15" s="12">
        <v>10.16</v>
      </c>
      <c r="M15" s="22">
        <f t="shared" si="2"/>
        <v>10.126666666666667</v>
      </c>
      <c r="N15" t="str">
        <f t="shared" si="3"/>
        <v>brak</v>
      </c>
    </row>
    <row r="16" spans="1:14" x14ac:dyDescent="0.3">
      <c r="A16" s="11" t="s">
        <v>56</v>
      </c>
      <c r="B16" s="12">
        <v>61.48</v>
      </c>
      <c r="C16" s="12">
        <v>54.25</v>
      </c>
      <c r="D16" s="12">
        <v>55.24</v>
      </c>
      <c r="E16" s="22">
        <f t="shared" si="0"/>
        <v>56.99</v>
      </c>
      <c r="F16" s="12">
        <v>2.57</v>
      </c>
      <c r="G16" s="12">
        <v>2.54</v>
      </c>
      <c r="H16" s="12">
        <v>2.39</v>
      </c>
      <c r="I16" s="22">
        <f t="shared" si="1"/>
        <v>2.5</v>
      </c>
      <c r="J16" s="12">
        <v>10.4</v>
      </c>
      <c r="K16" s="12">
        <v>10.199999999999999</v>
      </c>
      <c r="L16" s="12">
        <v>9.11</v>
      </c>
      <c r="M16" s="22">
        <f t="shared" si="2"/>
        <v>9.9033333333333342</v>
      </c>
      <c r="N16" t="str">
        <f t="shared" si="3"/>
        <v>awans</v>
      </c>
    </row>
    <row r="17" spans="1:14" x14ac:dyDescent="0.3">
      <c r="A17" s="11" t="s">
        <v>57</v>
      </c>
      <c r="B17" s="12">
        <v>25.14</v>
      </c>
      <c r="C17" s="12">
        <v>37.53</v>
      </c>
      <c r="D17" s="12">
        <v>46.6</v>
      </c>
      <c r="E17" s="22">
        <f t="shared" si="0"/>
        <v>36.423333333333339</v>
      </c>
      <c r="F17" s="12">
        <v>2.85</v>
      </c>
      <c r="G17" s="12">
        <v>2.76</v>
      </c>
      <c r="H17" s="12">
        <v>4.63</v>
      </c>
      <c r="I17" s="22">
        <f t="shared" si="1"/>
        <v>3.4133333333333327</v>
      </c>
      <c r="J17" s="12">
        <v>10.83</v>
      </c>
      <c r="K17" s="12">
        <v>10.31</v>
      </c>
      <c r="L17" s="12">
        <v>10.68</v>
      </c>
      <c r="M17" s="22">
        <f t="shared" si="2"/>
        <v>10.606666666666667</v>
      </c>
      <c r="N17" t="str">
        <f t="shared" si="3"/>
        <v>brak</v>
      </c>
    </row>
    <row r="18" spans="1:14" x14ac:dyDescent="0.3">
      <c r="A18" s="11" t="s">
        <v>58</v>
      </c>
      <c r="B18" s="12">
        <v>52.61</v>
      </c>
      <c r="C18" s="12">
        <v>57.2</v>
      </c>
      <c r="D18" s="12">
        <v>28.72</v>
      </c>
      <c r="E18" s="22">
        <f t="shared" si="0"/>
        <v>46.176666666666669</v>
      </c>
      <c r="F18" s="12">
        <v>2.0699999999999998</v>
      </c>
      <c r="G18" s="12">
        <v>1.56</v>
      </c>
      <c r="H18" s="12">
        <v>1.06</v>
      </c>
      <c r="I18" s="22">
        <f t="shared" si="1"/>
        <v>1.5633333333333332</v>
      </c>
      <c r="J18" s="12">
        <v>9.18</v>
      </c>
      <c r="K18" s="12">
        <v>10.32</v>
      </c>
      <c r="L18" s="12">
        <v>10.35</v>
      </c>
      <c r="M18" s="22">
        <f t="shared" si="2"/>
        <v>9.9500000000000011</v>
      </c>
      <c r="N18" t="str">
        <f t="shared" si="3"/>
        <v>brak</v>
      </c>
    </row>
    <row r="19" spans="1:14" x14ac:dyDescent="0.3">
      <c r="A19" s="11" t="s">
        <v>59</v>
      </c>
      <c r="B19" s="12">
        <v>51.21</v>
      </c>
      <c r="C19" s="12">
        <v>31.6</v>
      </c>
      <c r="D19" s="12">
        <v>37.65</v>
      </c>
      <c r="E19" s="22">
        <f t="shared" si="0"/>
        <v>40.153333333333336</v>
      </c>
      <c r="F19" s="12">
        <v>4.9000000000000004</v>
      </c>
      <c r="G19" s="12">
        <v>1.37</v>
      </c>
      <c r="H19" s="12">
        <v>1.18</v>
      </c>
      <c r="I19" s="22">
        <f t="shared" si="1"/>
        <v>2.4833333333333334</v>
      </c>
      <c r="J19" s="12">
        <v>9.43</v>
      </c>
      <c r="K19" s="12">
        <v>10.9</v>
      </c>
      <c r="L19" s="12">
        <v>9.59</v>
      </c>
      <c r="M19" s="22">
        <f t="shared" si="2"/>
        <v>9.9733333333333327</v>
      </c>
      <c r="N19" t="str">
        <f t="shared" si="3"/>
        <v>awans</v>
      </c>
    </row>
    <row r="20" spans="1:14" x14ac:dyDescent="0.3">
      <c r="A20" s="11" t="s">
        <v>60</v>
      </c>
      <c r="B20" s="12">
        <v>68.849999999999994</v>
      </c>
      <c r="C20" s="12">
        <v>57.42</v>
      </c>
      <c r="D20" s="12">
        <v>57.16</v>
      </c>
      <c r="E20" s="22">
        <f t="shared" si="0"/>
        <v>61.143333333333338</v>
      </c>
      <c r="F20" s="12">
        <v>4.55</v>
      </c>
      <c r="G20" s="12">
        <v>1.7</v>
      </c>
      <c r="H20" s="12">
        <v>1.1100000000000001</v>
      </c>
      <c r="I20" s="22">
        <f t="shared" si="1"/>
        <v>2.4533333333333336</v>
      </c>
      <c r="J20" s="12">
        <v>9.44</v>
      </c>
      <c r="K20" s="12">
        <v>10.24</v>
      </c>
      <c r="L20" s="12">
        <v>10.42</v>
      </c>
      <c r="M20" s="22">
        <f t="shared" si="2"/>
        <v>10.033333333333333</v>
      </c>
      <c r="N20" t="str">
        <f t="shared" si="3"/>
        <v>brak</v>
      </c>
    </row>
    <row r="21" spans="1:14" x14ac:dyDescent="0.3">
      <c r="A21" s="11" t="s">
        <v>61</v>
      </c>
      <c r="B21" s="12">
        <v>25.93</v>
      </c>
      <c r="C21" s="12">
        <v>69.92</v>
      </c>
      <c r="D21" s="12">
        <v>46.7</v>
      </c>
      <c r="E21" s="22">
        <f t="shared" si="0"/>
        <v>47.516666666666673</v>
      </c>
      <c r="F21" s="12">
        <v>2.78</v>
      </c>
      <c r="G21" s="12">
        <v>3.28</v>
      </c>
      <c r="H21" s="12">
        <v>3.73</v>
      </c>
      <c r="I21" s="22">
        <f t="shared" si="1"/>
        <v>3.2633333333333332</v>
      </c>
      <c r="J21" s="12">
        <v>10.97</v>
      </c>
      <c r="K21" s="12">
        <v>10.68</v>
      </c>
      <c r="L21" s="12">
        <v>10.24</v>
      </c>
      <c r="M21" s="22">
        <f t="shared" si="2"/>
        <v>10.63</v>
      </c>
      <c r="N21" t="str">
        <f t="shared" si="3"/>
        <v>brak</v>
      </c>
    </row>
    <row r="22" spans="1:14" x14ac:dyDescent="0.3">
      <c r="A22" s="11" t="s">
        <v>62</v>
      </c>
      <c r="B22" s="12">
        <v>21.63</v>
      </c>
      <c r="C22" s="12">
        <v>63.45</v>
      </c>
      <c r="D22" s="12">
        <v>61.59</v>
      </c>
      <c r="E22" s="22">
        <f t="shared" si="0"/>
        <v>48.890000000000008</v>
      </c>
      <c r="F22" s="12">
        <v>2.4300000000000002</v>
      </c>
      <c r="G22" s="12">
        <v>3.96</v>
      </c>
      <c r="H22" s="12">
        <v>3.93</v>
      </c>
      <c r="I22" s="22">
        <f t="shared" si="1"/>
        <v>3.44</v>
      </c>
      <c r="J22" s="12">
        <v>10.02</v>
      </c>
      <c r="K22" s="12">
        <v>10.039999999999999</v>
      </c>
      <c r="L22" s="12">
        <v>10.45</v>
      </c>
      <c r="M22" s="22">
        <f t="shared" si="2"/>
        <v>10.17</v>
      </c>
      <c r="N22" t="str">
        <f t="shared" si="3"/>
        <v>brak</v>
      </c>
    </row>
    <row r="23" spans="1:14" x14ac:dyDescent="0.3">
      <c r="A23" s="16" t="s">
        <v>78</v>
      </c>
      <c r="B23">
        <f>MIN(B2:D22)</f>
        <v>20.74</v>
      </c>
      <c r="F23">
        <f>MIN(F2:H22)</f>
        <v>1.01</v>
      </c>
      <c r="J23">
        <f>MIN(J2:L22)</f>
        <v>9.0399999999999991</v>
      </c>
      <c r="N23">
        <f>COUNTIF(N2:N22, "awans")</f>
        <v>7</v>
      </c>
    </row>
    <row r="24" spans="1:14" x14ac:dyDescent="0.3">
      <c r="A24" s="16" t="s">
        <v>79</v>
      </c>
      <c r="B24">
        <f>MAX(B2:D22)</f>
        <v>69.92</v>
      </c>
      <c r="F24">
        <f>MAX(F2:H22)</f>
        <v>4.9000000000000004</v>
      </c>
      <c r="J24">
        <f>MAX(J2:L22)</f>
        <v>10.97</v>
      </c>
    </row>
    <row r="25" spans="1:14" x14ac:dyDescent="0.3">
      <c r="A25" s="16" t="s">
        <v>80</v>
      </c>
      <c r="B25">
        <f>AVERAGE(E2:E22)</f>
        <v>45.953809523809518</v>
      </c>
      <c r="F25">
        <f>AVERAGE(I2:I22)</f>
        <v>2.7152380952380955</v>
      </c>
      <c r="J25">
        <f>AVERAGE(M2:M22)</f>
        <v>9.9461904761904751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J9"/>
  <sheetViews>
    <sheetView tabSelected="1" zoomScaleNormal="100" workbookViewId="0">
      <selection activeCell="C4" sqref="C4:G8"/>
    </sheetView>
  </sheetViews>
  <sheetFormatPr defaultColWidth="8.6640625" defaultRowHeight="14.4" x14ac:dyDescent="0.3"/>
  <cols>
    <col min="2" max="9" width="13.88671875" customWidth="1"/>
    <col min="10" max="10" width="13.6640625" customWidth="1"/>
    <col min="12" max="12" width="14.5546875" customWidth="1"/>
  </cols>
  <sheetData>
    <row r="2" spans="2:10" ht="26.1" customHeight="1" x14ac:dyDescent="0.3">
      <c r="B2" s="2"/>
      <c r="C2" s="2" t="s">
        <v>63</v>
      </c>
      <c r="D2" s="2"/>
      <c r="E2" s="2"/>
      <c r="F2" s="2"/>
      <c r="G2" s="2"/>
      <c r="H2" s="2"/>
      <c r="I2" s="2"/>
    </row>
    <row r="3" spans="2:10" ht="26.1" customHeight="1" x14ac:dyDescent="0.3">
      <c r="B3" s="2"/>
      <c r="C3" s="1" t="s">
        <v>64</v>
      </c>
      <c r="D3" s="1" t="s">
        <v>65</v>
      </c>
      <c r="E3" s="1" t="s">
        <v>66</v>
      </c>
      <c r="F3" s="1" t="s">
        <v>67</v>
      </c>
      <c r="G3" s="1" t="s">
        <v>68</v>
      </c>
      <c r="H3" s="1" t="s">
        <v>69</v>
      </c>
      <c r="I3" s="1" t="s">
        <v>70</v>
      </c>
    </row>
    <row r="4" spans="2:10" ht="26.1" customHeight="1" x14ac:dyDescent="0.3">
      <c r="B4" s="1" t="s">
        <v>71</v>
      </c>
      <c r="C4" s="2">
        <v>135063</v>
      </c>
      <c r="D4" s="2">
        <v>200109</v>
      </c>
      <c r="E4" s="2">
        <v>275108</v>
      </c>
      <c r="F4" s="2">
        <v>122371</v>
      </c>
      <c r="G4" s="2">
        <v>291012</v>
      </c>
      <c r="H4" s="13">
        <f>SUM(C4:G4)</f>
        <v>1023663</v>
      </c>
      <c r="I4" s="14" t="str">
        <f>IF(H4&gt;1000000, "500 zł", "brak")</f>
        <v>500 zł</v>
      </c>
    </row>
    <row r="5" spans="2:10" ht="26.1" customHeight="1" x14ac:dyDescent="0.3">
      <c r="B5" s="1" t="s">
        <v>72</v>
      </c>
      <c r="C5" s="2">
        <v>296769</v>
      </c>
      <c r="D5" s="2">
        <v>176202</v>
      </c>
      <c r="E5" s="2">
        <v>258554</v>
      </c>
      <c r="F5" s="2">
        <v>132419</v>
      </c>
      <c r="G5" s="2">
        <v>122444</v>
      </c>
      <c r="H5" s="13">
        <f t="shared" ref="H5:H8" si="0">SUM(C5:G5)</f>
        <v>986388</v>
      </c>
      <c r="I5" s="14" t="str">
        <f t="shared" ref="I5:I8" si="1">IF(H5&gt;1000000, "500 zł", "brak")</f>
        <v>brak</v>
      </c>
    </row>
    <row r="6" spans="2:10" ht="26.1" customHeight="1" x14ac:dyDescent="0.3">
      <c r="B6" s="1" t="s">
        <v>73</v>
      </c>
      <c r="C6" s="2">
        <v>112620</v>
      </c>
      <c r="D6" s="2">
        <v>133827</v>
      </c>
      <c r="E6" s="2">
        <v>209043</v>
      </c>
      <c r="F6" s="2">
        <v>131725</v>
      </c>
      <c r="G6" s="2">
        <v>229363</v>
      </c>
      <c r="H6" s="13">
        <f t="shared" si="0"/>
        <v>816578</v>
      </c>
      <c r="I6" s="14" t="str">
        <f t="shared" si="1"/>
        <v>brak</v>
      </c>
    </row>
    <row r="7" spans="2:10" ht="26.1" customHeight="1" x14ac:dyDescent="0.3">
      <c r="B7" s="1" t="s">
        <v>74</v>
      </c>
      <c r="C7" s="2">
        <v>266129</v>
      </c>
      <c r="D7" s="2">
        <v>273771</v>
      </c>
      <c r="E7" s="2">
        <v>235005</v>
      </c>
      <c r="F7" s="2">
        <v>127603</v>
      </c>
      <c r="G7" s="2">
        <v>219348</v>
      </c>
      <c r="H7" s="13">
        <f>SUM(C7:G7)</f>
        <v>1121856</v>
      </c>
      <c r="I7" s="14" t="str">
        <f t="shared" si="1"/>
        <v>500 zł</v>
      </c>
    </row>
    <row r="8" spans="2:10" ht="26.1" customHeight="1" x14ac:dyDescent="0.3">
      <c r="B8" s="1" t="s">
        <v>75</v>
      </c>
      <c r="C8" s="2">
        <v>253084</v>
      </c>
      <c r="D8" s="2">
        <v>111730</v>
      </c>
      <c r="E8" s="2">
        <v>280872</v>
      </c>
      <c r="F8" s="2">
        <v>224857</v>
      </c>
      <c r="G8" s="2">
        <v>118801</v>
      </c>
      <c r="H8" s="13">
        <f t="shared" si="0"/>
        <v>989344</v>
      </c>
      <c r="I8" s="14" t="str">
        <f t="shared" si="1"/>
        <v>brak</v>
      </c>
    </row>
    <row r="9" spans="2:10" ht="44.1" customHeight="1" x14ac:dyDescent="0.3">
      <c r="G9" s="15" t="s">
        <v>76</v>
      </c>
      <c r="H9" s="2">
        <f>SUM(H6:H8)</f>
        <v>2927778</v>
      </c>
      <c r="I9" s="2">
        <f>COUNTIF(I4:I8, "500 zł")</f>
        <v>2</v>
      </c>
      <c r="J9" s="15" t="s">
        <v>77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Zadanie 1</vt:lpstr>
      <vt:lpstr>Zadanie 2</vt:lpstr>
      <vt:lpstr>Zadanie 3</vt:lpstr>
      <vt:lpstr>Zadanie 4</vt:lpstr>
      <vt:lpstr>Zadanie 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Sprawdzian-arkusz</dc:title>
  <dc:creator>Nowa Era</dc:creator>
  <cp:keywords>Sprawdzian</cp:keywords>
  <cp:lastModifiedBy>Administrator</cp:lastModifiedBy>
  <cp:revision>1</cp:revision>
  <dcterms:created xsi:type="dcterms:W3CDTF">2018-06-25T07:51:25Z</dcterms:created>
  <dcterms:modified xsi:type="dcterms:W3CDTF">2023-11-28T20:11:29Z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